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T_HP450G5_1811_01\Documents\Zsolt\OKTATÁS\Mik_Mak_2019\többi\"/>
    </mc:Choice>
  </mc:AlternateContent>
  <bookViews>
    <workbookView xWindow="0" yWindow="0" windowWidth="23040" windowHeight="9210"/>
  </bookViews>
  <sheets>
    <sheet name="Munka1" sheetId="1" r:id="rId1"/>
  </sheets>
  <definedNames>
    <definedName name="solver_adj" localSheetId="0" hidden="1">Munka1!$Y$3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Munka1!$W$30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1" l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K3" i="1"/>
  <c r="W5" i="1" l="1"/>
  <c r="V6" i="1"/>
  <c r="W6" i="1" s="1"/>
  <c r="T30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5" i="1"/>
  <c r="L2" i="1"/>
  <c r="V7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6" i="1"/>
  <c r="K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6" i="1"/>
  <c r="H5" i="1"/>
  <c r="J18" i="1"/>
  <c r="J6" i="1"/>
  <c r="J29" i="1"/>
  <c r="J28" i="1"/>
  <c r="J27" i="1"/>
  <c r="J26" i="1"/>
  <c r="J25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8" i="1"/>
  <c r="J7" i="1"/>
  <c r="G3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6" i="1"/>
  <c r="E6" i="1" s="1"/>
  <c r="B6" i="1" s="1"/>
  <c r="D6" i="1"/>
  <c r="B3" i="1"/>
  <c r="V8" i="1" l="1"/>
  <c r="W7" i="1"/>
  <c r="H30" i="1"/>
  <c r="K30" i="1"/>
  <c r="D7" i="1"/>
  <c r="E7" i="1"/>
  <c r="B7" i="1" s="1"/>
  <c r="V9" i="1" l="1"/>
  <c r="W8" i="1"/>
  <c r="D8" i="1"/>
  <c r="E8" i="1" s="1"/>
  <c r="B8" i="1" s="1"/>
  <c r="D9" i="1"/>
  <c r="E9" i="1" s="1"/>
  <c r="B9" i="1" s="1"/>
  <c r="V10" i="1" l="1"/>
  <c r="W9" i="1"/>
  <c r="D10" i="1"/>
  <c r="E10" i="1" s="1"/>
  <c r="B10" i="1" s="1"/>
  <c r="V11" i="1" l="1"/>
  <c r="W10" i="1"/>
  <c r="D11" i="1"/>
  <c r="E11" i="1" s="1"/>
  <c r="B11" i="1" s="1"/>
  <c r="V12" i="1" l="1"/>
  <c r="W11" i="1"/>
  <c r="D12" i="1"/>
  <c r="E12" i="1" s="1"/>
  <c r="B12" i="1" s="1"/>
  <c r="V13" i="1" l="1"/>
  <c r="W12" i="1"/>
  <c r="D13" i="1"/>
  <c r="E13" i="1" s="1"/>
  <c r="B13" i="1" s="1"/>
  <c r="V14" i="1" l="1"/>
  <c r="W13" i="1"/>
  <c r="D14" i="1"/>
  <c r="E14" i="1" s="1"/>
  <c r="B14" i="1" s="1"/>
  <c r="V15" i="1" l="1"/>
  <c r="W14" i="1"/>
  <c r="D15" i="1"/>
  <c r="E15" i="1" s="1"/>
  <c r="B15" i="1" s="1"/>
  <c r="V16" i="1" l="1"/>
  <c r="W15" i="1"/>
  <c r="D16" i="1"/>
  <c r="E16" i="1" s="1"/>
  <c r="B16" i="1" s="1"/>
  <c r="V17" i="1" l="1"/>
  <c r="W16" i="1"/>
  <c r="D17" i="1"/>
  <c r="E17" i="1" s="1"/>
  <c r="B17" i="1" s="1"/>
  <c r="V18" i="1" l="1"/>
  <c r="W17" i="1"/>
  <c r="D18" i="1"/>
  <c r="E18" i="1" s="1"/>
  <c r="B18" i="1" s="1"/>
  <c r="V19" i="1" l="1"/>
  <c r="W18" i="1"/>
  <c r="D19" i="1"/>
  <c r="E19" i="1" s="1"/>
  <c r="B19" i="1" s="1"/>
  <c r="V20" i="1" l="1"/>
  <c r="W19" i="1"/>
  <c r="D20" i="1"/>
  <c r="E20" i="1" s="1"/>
  <c r="B20" i="1" s="1"/>
  <c r="V21" i="1" l="1"/>
  <c r="W20" i="1"/>
  <c r="D21" i="1"/>
  <c r="E21" i="1" s="1"/>
  <c r="B21" i="1" s="1"/>
  <c r="V22" i="1" l="1"/>
  <c r="W21" i="1"/>
  <c r="D22" i="1"/>
  <c r="E22" i="1" s="1"/>
  <c r="B22" i="1" s="1"/>
  <c r="V23" i="1" l="1"/>
  <c r="W22" i="1"/>
  <c r="D23" i="1"/>
  <c r="E23" i="1" s="1"/>
  <c r="B23" i="1" s="1"/>
  <c r="V24" i="1" l="1"/>
  <c r="W23" i="1"/>
  <c r="D24" i="1"/>
  <c r="E24" i="1" s="1"/>
  <c r="B24" i="1" s="1"/>
  <c r="V25" i="1" l="1"/>
  <c r="W24" i="1"/>
  <c r="D25" i="1"/>
  <c r="E25" i="1" s="1"/>
  <c r="B25" i="1" s="1"/>
  <c r="V26" i="1" l="1"/>
  <c r="W25" i="1"/>
  <c r="D26" i="1"/>
  <c r="E26" i="1" s="1"/>
  <c r="B26" i="1" s="1"/>
  <c r="V27" i="1" l="1"/>
  <c r="W26" i="1"/>
  <c r="D27" i="1"/>
  <c r="E27" i="1" s="1"/>
  <c r="B27" i="1" s="1"/>
  <c r="V28" i="1" l="1"/>
  <c r="W27" i="1"/>
  <c r="D28" i="1"/>
  <c r="E28" i="1" s="1"/>
  <c r="B28" i="1" s="1"/>
  <c r="V29" i="1" l="1"/>
  <c r="W29" i="1" s="1"/>
  <c r="W28" i="1"/>
  <c r="D29" i="1"/>
  <c r="E29" i="1" s="1"/>
  <c r="B29" i="1" s="1"/>
  <c r="W30" i="1" l="1"/>
</calcChain>
</file>

<file path=xl/sharedStrings.xml><?xml version="1.0" encoding="utf-8"?>
<sst xmlns="http://schemas.openxmlformats.org/spreadsheetml/2006/main" count="24" uniqueCount="19">
  <si>
    <t>tőke</t>
  </si>
  <si>
    <t>törlesztő</t>
  </si>
  <si>
    <t>kamat</t>
  </si>
  <si>
    <t>tőketörl</t>
  </si>
  <si>
    <t>Cash flow</t>
  </si>
  <si>
    <t>PV(cash flow)</t>
  </si>
  <si>
    <t>CHF</t>
  </si>
  <si>
    <t>HUF</t>
  </si>
  <si>
    <t>árfolyam</t>
  </si>
  <si>
    <t>PV(CHFhitelHUFban)</t>
  </si>
  <si>
    <t>1. példa HITEL</t>
  </si>
  <si>
    <t>solverrel</t>
  </si>
  <si>
    <t>részletfüggvénnyel</t>
  </si>
  <si>
    <t>2. példa THM</t>
  </si>
  <si>
    <t>EZT ÍRTAM ALÁ</t>
  </si>
  <si>
    <t>ÁRFOLYAMROMLÁS NÉLKÜL</t>
  </si>
  <si>
    <t>Ft-ot adna "ajándékba" a bank</t>
  </si>
  <si>
    <t>bank várakozása árfolyamromlásra:</t>
  </si>
  <si>
    <t>3. példa CHF versus Forint hitel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</si>
</sst>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Ft&quot;;[Red]\-#,##0.00\ &quot;Ft&quot;"/>
    <numFmt numFmtId="164" formatCode="0.00000"/>
    <numFmt numFmtId="165" formatCode="#,##0.0000_ ;[Red]\-#,##0.0000\ "/>
    <numFmt numFmtId="166" formatCode="0.0000"/>
    <numFmt numFmtId="167" formatCode="0.0000%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8" fontId="0" fillId="0" borderId="0" xfId="0" applyNumberFormat="1"/>
    <xf numFmtId="10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2" borderId="0" xfId="0" applyFont="1" applyFill="1" applyBorder="1"/>
    <xf numFmtId="0" fontId="0" fillId="0" borderId="5" xfId="0" applyBorder="1"/>
    <xf numFmtId="8" fontId="0" fillId="0" borderId="0" xfId="0" applyNumberFormat="1" applyBorder="1"/>
    <xf numFmtId="8" fontId="3" fillId="2" borderId="0" xfId="0" applyNumberFormat="1" applyFont="1" applyFill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2" fillId="0" borderId="1" xfId="0" applyFont="1" applyBorder="1"/>
    <xf numFmtId="165" fontId="3" fillId="3" borderId="0" xfId="0" applyNumberFormat="1" applyFont="1" applyFill="1" applyBorder="1"/>
    <xf numFmtId="0" fontId="2" fillId="0" borderId="0" xfId="0" applyFont="1" applyBorder="1"/>
    <xf numFmtId="0" fontId="0" fillId="3" borderId="0" xfId="0" applyFill="1" applyBorder="1"/>
    <xf numFmtId="0" fontId="2" fillId="0" borderId="4" xfId="0" applyFont="1" applyBorder="1"/>
    <xf numFmtId="0" fontId="0" fillId="3" borderId="5" xfId="0" applyFill="1" applyBorder="1"/>
    <xf numFmtId="0" fontId="0" fillId="0" borderId="3" xfId="0" applyBorder="1" applyAlignment="1">
      <alignment horizontal="center"/>
    </xf>
    <xf numFmtId="167" fontId="0" fillId="0" borderId="5" xfId="0" applyNumberFormat="1" applyBorder="1"/>
    <xf numFmtId="8" fontId="3" fillId="2" borderId="4" xfId="0" applyNumberFormat="1" applyFont="1" applyFill="1" applyBorder="1"/>
    <xf numFmtId="10" fontId="0" fillId="0" borderId="8" xfId="1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0" fillId="4" borderId="0" xfId="0" applyFill="1" applyBorder="1"/>
    <xf numFmtId="166" fontId="2" fillId="0" borderId="0" xfId="0" applyNumberFormat="1" applyFont="1" applyBorder="1"/>
    <xf numFmtId="0" fontId="4" fillId="0" borderId="7" xfId="0" applyFont="1" applyBorder="1"/>
    <xf numFmtId="0" fontId="0" fillId="0" borderId="0" xfId="0" applyFill="1"/>
    <xf numFmtId="10" fontId="0" fillId="0" borderId="0" xfId="0" applyNumberFormat="1" applyFill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selection activeCell="N10" sqref="N10"/>
    </sheetView>
  </sheetViews>
  <sheetFormatPr defaultRowHeight="15" x14ac:dyDescent="0.25"/>
  <cols>
    <col min="7" max="7" width="12.7109375" bestFit="1" customWidth="1"/>
    <col min="8" max="8" width="12.7109375" customWidth="1"/>
    <col min="20" max="20" width="17.7109375" bestFit="1" customWidth="1"/>
    <col min="21" max="21" width="8.85546875" customWidth="1"/>
  </cols>
  <sheetData>
    <row r="1" spans="1:25" x14ac:dyDescent="0.25">
      <c r="A1" s="16" t="s">
        <v>10</v>
      </c>
      <c r="B1" s="5"/>
      <c r="C1" s="5"/>
      <c r="D1" s="5"/>
      <c r="E1" s="5"/>
      <c r="F1" s="5"/>
      <c r="G1" s="5"/>
      <c r="H1" s="22" t="s">
        <v>11</v>
      </c>
      <c r="J1" s="16" t="s">
        <v>13</v>
      </c>
      <c r="K1" s="5"/>
      <c r="L1" s="10"/>
      <c r="Q1" s="16" t="s">
        <v>18</v>
      </c>
      <c r="R1" s="5"/>
      <c r="S1" s="5"/>
      <c r="T1" s="5"/>
      <c r="U1" s="5"/>
      <c r="V1" s="5"/>
      <c r="W1" s="5"/>
      <c r="X1" s="5"/>
      <c r="Y1" s="6"/>
    </row>
    <row r="2" spans="1:25" ht="15.75" thickBot="1" x14ac:dyDescent="0.3">
      <c r="A2" s="20"/>
      <c r="B2" s="8"/>
      <c r="C2" s="8"/>
      <c r="D2" s="8"/>
      <c r="E2" s="8"/>
      <c r="F2" s="8"/>
      <c r="G2" s="8"/>
      <c r="H2" s="21">
        <v>-4.7073472223265158</v>
      </c>
      <c r="J2" s="7"/>
      <c r="K2" s="19">
        <v>1.4191523500326148E-2</v>
      </c>
      <c r="L2" s="25">
        <f>12*K2</f>
        <v>0.17029828200391378</v>
      </c>
      <c r="M2" s="2"/>
      <c r="Q2" s="7"/>
      <c r="R2" s="8"/>
      <c r="S2" s="30" t="s">
        <v>14</v>
      </c>
      <c r="T2" s="8"/>
      <c r="U2" s="8"/>
      <c r="V2" s="8"/>
      <c r="W2" s="8"/>
      <c r="X2" s="8"/>
      <c r="Y2" s="10"/>
    </row>
    <row r="3" spans="1:25" ht="15.75" thickBot="1" x14ac:dyDescent="0.3">
      <c r="A3" s="8" t="s">
        <v>1</v>
      </c>
      <c r="B3" s="17">
        <f>PMT(0.01,24,100)</f>
        <v>-4.7073472223264705</v>
      </c>
      <c r="C3" s="8" t="s">
        <v>12</v>
      </c>
      <c r="D3" s="8"/>
      <c r="E3" s="8"/>
      <c r="F3" s="8"/>
      <c r="G3" s="8"/>
      <c r="H3" s="10"/>
      <c r="J3" s="7"/>
      <c r="K3" s="23">
        <f>IRR(J5:J29)</f>
        <v>1.4191518793494007E-2</v>
      </c>
      <c r="Q3" s="7" t="s">
        <v>6</v>
      </c>
      <c r="R3" s="8"/>
      <c r="S3" s="8"/>
      <c r="T3" s="31" t="s">
        <v>15</v>
      </c>
      <c r="U3" s="8"/>
      <c r="V3" s="32" t="s">
        <v>17</v>
      </c>
      <c r="W3" s="8"/>
      <c r="X3" s="8"/>
      <c r="Y3" s="21">
        <v>13.667879377759574</v>
      </c>
    </row>
    <row r="4" spans="1:25" x14ac:dyDescent="0.25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10"/>
      <c r="J4" s="7" t="s">
        <v>4</v>
      </c>
      <c r="K4" s="10"/>
      <c r="Q4" s="7" t="s">
        <v>8</v>
      </c>
      <c r="R4" s="8" t="s">
        <v>7</v>
      </c>
      <c r="S4" s="33" t="s">
        <v>6</v>
      </c>
      <c r="T4" s="8" t="s">
        <v>9</v>
      </c>
      <c r="U4" s="8"/>
      <c r="V4" s="8" t="s">
        <v>8</v>
      </c>
      <c r="W4" s="8" t="s">
        <v>9</v>
      </c>
      <c r="X4" s="8"/>
      <c r="Y4" s="10"/>
    </row>
    <row r="5" spans="1:25" x14ac:dyDescent="0.25">
      <c r="A5" s="7">
        <v>0</v>
      </c>
      <c r="B5" s="8">
        <v>100</v>
      </c>
      <c r="C5" s="8">
        <v>0</v>
      </c>
      <c r="D5" s="8">
        <v>0</v>
      </c>
      <c r="E5" s="8">
        <v>0</v>
      </c>
      <c r="F5" s="9">
        <v>100</v>
      </c>
      <c r="G5" s="10">
        <f>F5/(1+0.01)^A5</f>
        <v>100</v>
      </c>
      <c r="H5" s="10">
        <f>100/1.01^A5</f>
        <v>100</v>
      </c>
      <c r="J5" s="7">
        <v>97</v>
      </c>
      <c r="K5" s="10">
        <f>J5/(1+$K$2)^A5</f>
        <v>97</v>
      </c>
      <c r="Q5" s="7">
        <v>288.76</v>
      </c>
      <c r="R5" s="8">
        <v>100</v>
      </c>
      <c r="S5" s="33">
        <f>R5/Q5</f>
        <v>0.34630835295747336</v>
      </c>
      <c r="T5" s="8">
        <f>R5/1.01^A5</f>
        <v>100</v>
      </c>
      <c r="U5" s="8"/>
      <c r="V5" s="8">
        <v>288.76</v>
      </c>
      <c r="W5" s="8">
        <f>(S5*V5)/1.01^A5</f>
        <v>100</v>
      </c>
      <c r="X5" s="8"/>
      <c r="Y5" s="10"/>
    </row>
    <row r="6" spans="1:25" x14ac:dyDescent="0.25">
      <c r="A6" s="7">
        <v>1</v>
      </c>
      <c r="B6" s="11">
        <f>B5-E6</f>
        <v>96.292652777673524</v>
      </c>
      <c r="C6" s="11">
        <f>-$B$3</f>
        <v>4.7073472223264705</v>
      </c>
      <c r="D6" s="11">
        <f>B5*0.01</f>
        <v>1</v>
      </c>
      <c r="E6" s="11">
        <f>C6-D6</f>
        <v>3.7073472223264705</v>
      </c>
      <c r="F6" s="12">
        <f>$B$3</f>
        <v>-4.7073472223264705</v>
      </c>
      <c r="G6" s="10">
        <f t="shared" ref="G6:G29" si="0">F6/(1+0.01)^A6</f>
        <v>-4.6607398240856144</v>
      </c>
      <c r="H6" s="10">
        <f>$H$2/1.01^A6</f>
        <v>-4.6607398240856588</v>
      </c>
      <c r="J6" s="24">
        <f>$B$3-1</f>
        <v>-5.7073472223264705</v>
      </c>
      <c r="K6" s="10">
        <f>J6/(1+$K$2)^A6</f>
        <v>-5.6274846417848572</v>
      </c>
      <c r="Q6" s="7">
        <v>288.76</v>
      </c>
      <c r="R6" s="8">
        <v>-3</v>
      </c>
      <c r="S6" s="33">
        <f t="shared" ref="S6:S29" si="1">R6/Q6</f>
        <v>-1.0389250588724201E-2</v>
      </c>
      <c r="T6" s="8">
        <f t="shared" ref="T6:T29" si="2">R6/1.01^A6</f>
        <v>-2.9702970297029703</v>
      </c>
      <c r="U6" s="8"/>
      <c r="V6" s="8">
        <f>V5+$Y$3</f>
        <v>302.42787937775955</v>
      </c>
      <c r="W6" s="8">
        <f t="shared" ref="W6:W29" si="3">(S6*V6)/1.01^A6</f>
        <v>-3.1108901226455448</v>
      </c>
      <c r="X6" s="8"/>
      <c r="Y6" s="10"/>
    </row>
    <row r="7" spans="1:25" x14ac:dyDescent="0.25">
      <c r="A7" s="7">
        <v>2</v>
      </c>
      <c r="B7" s="11">
        <f t="shared" ref="B7:B29" si="4">B6-E7</f>
        <v>92.548232083123793</v>
      </c>
      <c r="C7" s="11">
        <f t="shared" ref="C7:C29" si="5">-$B$3</f>
        <v>4.7073472223264705</v>
      </c>
      <c r="D7" s="11">
        <f t="shared" ref="D7:D29" si="6">B6*0.01</f>
        <v>0.96292652777673526</v>
      </c>
      <c r="E7" s="11">
        <f t="shared" ref="E7:E29" si="7">C7-D7</f>
        <v>3.7444206945497354</v>
      </c>
      <c r="F7" s="12">
        <f t="shared" ref="F7:F29" si="8">$B$3</f>
        <v>-4.7073472223264705</v>
      </c>
      <c r="G7" s="10">
        <f t="shared" si="0"/>
        <v>-4.6145938852332815</v>
      </c>
      <c r="H7" s="10">
        <f t="shared" ref="H7:H29" si="9">$H$2/1.01^A7</f>
        <v>-4.6145938852333259</v>
      </c>
      <c r="J7" s="24">
        <f t="shared" ref="J7:J29" si="10">$B$3</f>
        <v>-4.7073472223264705</v>
      </c>
      <c r="K7" s="10">
        <f t="shared" ref="K7:K29" si="11">J7/(1+$K$2)^A7</f>
        <v>-4.5765296559528688</v>
      </c>
      <c r="Q7" s="7">
        <v>288.76</v>
      </c>
      <c r="R7" s="8">
        <v>-3</v>
      </c>
      <c r="S7" s="33">
        <f t="shared" si="1"/>
        <v>-1.0389250588724201E-2</v>
      </c>
      <c r="T7" s="8">
        <f t="shared" si="2"/>
        <v>-2.9408881482207625</v>
      </c>
      <c r="U7" s="8"/>
      <c r="V7" s="8">
        <f t="shared" ref="V7:V29" si="12">V6+$Y$3</f>
        <v>316.09575875551911</v>
      </c>
      <c r="W7" s="8">
        <f t="shared" si="3"/>
        <v>-3.219290312463484</v>
      </c>
      <c r="X7" s="8"/>
      <c r="Y7" s="10"/>
    </row>
    <row r="8" spans="1:25" x14ac:dyDescent="0.25">
      <c r="A8" s="7">
        <v>3</v>
      </c>
      <c r="B8" s="11">
        <f t="shared" si="4"/>
        <v>88.766367181628567</v>
      </c>
      <c r="C8" s="11">
        <f t="shared" si="5"/>
        <v>4.7073472223264705</v>
      </c>
      <c r="D8" s="11">
        <f t="shared" si="6"/>
        <v>0.92548232083123794</v>
      </c>
      <c r="E8" s="11">
        <f t="shared" si="7"/>
        <v>3.7818649014952328</v>
      </c>
      <c r="F8" s="12">
        <f t="shared" si="8"/>
        <v>-4.7073472223264705</v>
      </c>
      <c r="G8" s="10">
        <f t="shared" si="0"/>
        <v>-4.5689048368646352</v>
      </c>
      <c r="H8" s="10">
        <f t="shared" si="9"/>
        <v>-4.5689048368646796</v>
      </c>
      <c r="J8" s="24">
        <f t="shared" si="10"/>
        <v>-4.7073472223264705</v>
      </c>
      <c r="K8" s="10">
        <f t="shared" si="11"/>
        <v>-4.5124905404037303</v>
      </c>
      <c r="Q8" s="7">
        <v>288.76</v>
      </c>
      <c r="R8" s="8">
        <v>-3</v>
      </c>
      <c r="S8" s="33">
        <f t="shared" si="1"/>
        <v>-1.0389250588724201E-2</v>
      </c>
      <c r="T8" s="8">
        <f t="shared" si="2"/>
        <v>-2.9117704437829337</v>
      </c>
      <c r="U8" s="8"/>
      <c r="V8" s="8">
        <f t="shared" si="12"/>
        <v>329.76363813327868</v>
      </c>
      <c r="W8" s="8">
        <f t="shared" si="3"/>
        <v>-3.32523900453945</v>
      </c>
      <c r="X8" s="8"/>
      <c r="Y8" s="10"/>
    </row>
    <row r="9" spans="1:25" x14ac:dyDescent="0.25">
      <c r="A9" s="7">
        <v>4</v>
      </c>
      <c r="B9" s="11">
        <f t="shared" si="4"/>
        <v>84.946683631118376</v>
      </c>
      <c r="C9" s="11">
        <f t="shared" si="5"/>
        <v>4.7073472223264705</v>
      </c>
      <c r="D9" s="11">
        <f t="shared" si="6"/>
        <v>0.88766367181628569</v>
      </c>
      <c r="E9" s="11">
        <f t="shared" si="7"/>
        <v>3.8196835505101849</v>
      </c>
      <c r="F9" s="12">
        <f t="shared" si="8"/>
        <v>-4.7073472223264705</v>
      </c>
      <c r="G9" s="10">
        <f t="shared" si="0"/>
        <v>-4.5236681553115199</v>
      </c>
      <c r="H9" s="10">
        <f t="shared" si="9"/>
        <v>-4.5236681553115634</v>
      </c>
      <c r="J9" s="24">
        <f t="shared" si="10"/>
        <v>-4.7073472223264705</v>
      </c>
      <c r="K9" s="10">
        <f t="shared" si="11"/>
        <v>-4.449347520505361</v>
      </c>
      <c r="Q9" s="7">
        <v>288.76</v>
      </c>
      <c r="R9" s="8">
        <v>-3</v>
      </c>
      <c r="S9" s="33">
        <f t="shared" si="1"/>
        <v>-1.0389250588724201E-2</v>
      </c>
      <c r="T9" s="8">
        <f t="shared" si="2"/>
        <v>-2.8829410334484487</v>
      </c>
      <c r="U9" s="8"/>
      <c r="V9" s="8">
        <f t="shared" si="12"/>
        <v>343.43151751103824</v>
      </c>
      <c r="W9" s="8">
        <f t="shared" si="3"/>
        <v>-3.4287741169554011</v>
      </c>
      <c r="X9" s="8"/>
      <c r="Y9" s="10"/>
    </row>
    <row r="10" spans="1:25" x14ac:dyDescent="0.25">
      <c r="A10" s="7">
        <v>5</v>
      </c>
      <c r="B10" s="11">
        <f t="shared" si="4"/>
        <v>81.088803245103094</v>
      </c>
      <c r="C10" s="11">
        <f t="shared" si="5"/>
        <v>4.7073472223264705</v>
      </c>
      <c r="D10" s="11">
        <f t="shared" si="6"/>
        <v>0.8494668363111838</v>
      </c>
      <c r="E10" s="11">
        <f t="shared" si="7"/>
        <v>3.8578803860152866</v>
      </c>
      <c r="F10" s="12">
        <f t="shared" si="8"/>
        <v>-4.7073472223264705</v>
      </c>
      <c r="G10" s="10">
        <f t="shared" si="0"/>
        <v>-4.4788793616945748</v>
      </c>
      <c r="H10" s="10">
        <f t="shared" si="9"/>
        <v>-4.4788793616946174</v>
      </c>
      <c r="J10" s="24">
        <f t="shared" si="10"/>
        <v>-4.7073472223264705</v>
      </c>
      <c r="K10" s="10">
        <f t="shared" si="11"/>
        <v>-4.3870880572429973</v>
      </c>
      <c r="Q10" s="7">
        <v>288.76</v>
      </c>
      <c r="R10" s="8">
        <v>-3</v>
      </c>
      <c r="S10" s="33">
        <f t="shared" si="1"/>
        <v>-1.0389250588724201E-2</v>
      </c>
      <c r="T10" s="8">
        <f t="shared" si="2"/>
        <v>-2.8543970628202464</v>
      </c>
      <c r="U10" s="8"/>
      <c r="V10" s="8">
        <f t="shared" si="12"/>
        <v>357.0993968887978</v>
      </c>
      <c r="W10" s="8">
        <f t="shared" si="3"/>
        <v>-3.529933057259544</v>
      </c>
      <c r="X10" s="8"/>
      <c r="Y10" s="10"/>
    </row>
    <row r="11" spans="1:25" x14ac:dyDescent="0.25">
      <c r="A11" s="7">
        <v>6</v>
      </c>
      <c r="B11" s="11">
        <f t="shared" si="4"/>
        <v>77.19234405522765</v>
      </c>
      <c r="C11" s="11">
        <f t="shared" si="5"/>
        <v>4.7073472223264705</v>
      </c>
      <c r="D11" s="11">
        <f t="shared" si="6"/>
        <v>0.81088803245103092</v>
      </c>
      <c r="E11" s="11">
        <f t="shared" si="7"/>
        <v>3.8964591898754395</v>
      </c>
      <c r="F11" s="12">
        <f t="shared" si="8"/>
        <v>-4.7073472223264705</v>
      </c>
      <c r="G11" s="10">
        <f t="shared" si="0"/>
        <v>-4.4345340214797764</v>
      </c>
      <c r="H11" s="10">
        <f t="shared" si="9"/>
        <v>-4.434534021479819</v>
      </c>
      <c r="J11" s="24">
        <f t="shared" si="10"/>
        <v>-4.7073472223264705</v>
      </c>
      <c r="K11" s="10">
        <f t="shared" si="11"/>
        <v>-4.3256997870595857</v>
      </c>
      <c r="Q11" s="7">
        <v>288.76</v>
      </c>
      <c r="R11" s="8">
        <v>-3</v>
      </c>
      <c r="S11" s="33">
        <f t="shared" si="1"/>
        <v>-1.0389250588724201E-2</v>
      </c>
      <c r="T11" s="8">
        <f t="shared" si="2"/>
        <v>-2.8261357057626197</v>
      </c>
      <c r="U11" s="8"/>
      <c r="V11" s="8">
        <f t="shared" si="12"/>
        <v>370.76727626655736</v>
      </c>
      <c r="W11" s="8">
        <f t="shared" si="3"/>
        <v>-3.6287527288588151</v>
      </c>
      <c r="X11" s="8"/>
      <c r="Y11" s="10"/>
    </row>
    <row r="12" spans="1:25" x14ac:dyDescent="0.25">
      <c r="A12" s="7">
        <v>7</v>
      </c>
      <c r="B12" s="11">
        <f t="shared" si="4"/>
        <v>73.25692027345346</v>
      </c>
      <c r="C12" s="11">
        <f t="shared" si="5"/>
        <v>4.7073472223264705</v>
      </c>
      <c r="D12" s="11">
        <f t="shared" si="6"/>
        <v>0.77192344055227657</v>
      </c>
      <c r="E12" s="11">
        <f t="shared" si="7"/>
        <v>3.9354237817741939</v>
      </c>
      <c r="F12" s="12">
        <f t="shared" si="8"/>
        <v>-4.7073472223264705</v>
      </c>
      <c r="G12" s="10">
        <f t="shared" si="0"/>
        <v>-4.3906277440393833</v>
      </c>
      <c r="H12" s="10">
        <f t="shared" si="9"/>
        <v>-4.3906277440394259</v>
      </c>
      <c r="J12" s="24">
        <f t="shared" si="10"/>
        <v>-4.7073472223264705</v>
      </c>
      <c r="K12" s="10">
        <f t="shared" si="11"/>
        <v>-4.2651705194006144</v>
      </c>
      <c r="Q12" s="7">
        <v>288.76</v>
      </c>
      <c r="R12" s="8">
        <v>-3</v>
      </c>
      <c r="S12" s="33">
        <f t="shared" si="1"/>
        <v>-1.0389250588724201E-2</v>
      </c>
      <c r="T12" s="8">
        <f t="shared" si="2"/>
        <v>-2.7981541641214065</v>
      </c>
      <c r="U12" s="8"/>
      <c r="V12" s="8">
        <f t="shared" si="12"/>
        <v>384.43515564431692</v>
      </c>
      <c r="W12" s="8">
        <f t="shared" si="3"/>
        <v>-3.7252695373348335</v>
      </c>
      <c r="X12" s="8"/>
      <c r="Y12" s="10"/>
    </row>
    <row r="13" spans="1:25" x14ac:dyDescent="0.25">
      <c r="A13" s="7">
        <v>8</v>
      </c>
      <c r="B13" s="11">
        <f t="shared" si="4"/>
        <v>69.282142253861522</v>
      </c>
      <c r="C13" s="11">
        <f t="shared" si="5"/>
        <v>4.7073472223264705</v>
      </c>
      <c r="D13" s="11">
        <f t="shared" si="6"/>
        <v>0.73256920273453463</v>
      </c>
      <c r="E13" s="11">
        <f t="shared" si="7"/>
        <v>3.9747780195919358</v>
      </c>
      <c r="F13" s="12">
        <f t="shared" si="8"/>
        <v>-4.7073472223264705</v>
      </c>
      <c r="G13" s="10">
        <f t="shared" si="0"/>
        <v>-4.3471561822172102</v>
      </c>
      <c r="H13" s="10">
        <f t="shared" si="9"/>
        <v>-4.347156182217252</v>
      </c>
      <c r="J13" s="24">
        <f t="shared" si="10"/>
        <v>-4.7073472223264705</v>
      </c>
      <c r="K13" s="10">
        <f t="shared" si="11"/>
        <v>-4.2054882342932967</v>
      </c>
      <c r="Q13" s="7">
        <v>288.76</v>
      </c>
      <c r="R13" s="8">
        <v>-3</v>
      </c>
      <c r="S13" s="33">
        <f t="shared" si="1"/>
        <v>-1.0389250588724201E-2</v>
      </c>
      <c r="T13" s="8">
        <f t="shared" si="2"/>
        <v>-2.7704496674469365</v>
      </c>
      <c r="U13" s="8"/>
      <c r="V13" s="8">
        <f t="shared" si="12"/>
        <v>398.10303502207648</v>
      </c>
      <c r="W13" s="8">
        <f t="shared" si="3"/>
        <v>-3.8195193966841945</v>
      </c>
      <c r="X13" s="8"/>
      <c r="Y13" s="10"/>
    </row>
    <row r="14" spans="1:25" x14ac:dyDescent="0.25">
      <c r="A14" s="7">
        <v>9</v>
      </c>
      <c r="B14" s="11">
        <f t="shared" si="4"/>
        <v>65.267616454073661</v>
      </c>
      <c r="C14" s="11">
        <f t="shared" si="5"/>
        <v>4.7073472223264705</v>
      </c>
      <c r="D14" s="11">
        <f t="shared" si="6"/>
        <v>0.69282142253861523</v>
      </c>
      <c r="E14" s="11">
        <f t="shared" si="7"/>
        <v>4.0145257997878554</v>
      </c>
      <c r="F14" s="12">
        <f t="shared" si="8"/>
        <v>-4.7073472223264705</v>
      </c>
      <c r="G14" s="10">
        <f t="shared" si="0"/>
        <v>-4.3041150318982275</v>
      </c>
      <c r="H14" s="10">
        <f t="shared" si="9"/>
        <v>-4.3041150318982693</v>
      </c>
      <c r="J14" s="24">
        <f t="shared" si="10"/>
        <v>-4.7073472223264705</v>
      </c>
      <c r="K14" s="10">
        <f t="shared" si="11"/>
        <v>-4.1466410799596316</v>
      </c>
      <c r="Q14" s="7">
        <v>288.76</v>
      </c>
      <c r="R14" s="8">
        <v>-3</v>
      </c>
      <c r="S14" s="33">
        <f t="shared" si="1"/>
        <v>-1.0389250588724201E-2</v>
      </c>
      <c r="T14" s="8">
        <f t="shared" si="2"/>
        <v>-2.7430194727197388</v>
      </c>
      <c r="U14" s="8"/>
      <c r="V14" s="8">
        <f t="shared" si="12"/>
        <v>411.77091439983604</v>
      </c>
      <c r="W14" s="8">
        <f t="shared" si="3"/>
        <v>-3.9115377354840111</v>
      </c>
      <c r="X14" s="8"/>
      <c r="Y14" s="10"/>
    </row>
    <row r="15" spans="1:25" x14ac:dyDescent="0.25">
      <c r="A15" s="7">
        <v>10</v>
      </c>
      <c r="B15" s="11">
        <f t="shared" si="4"/>
        <v>61.212945396287928</v>
      </c>
      <c r="C15" s="11">
        <f t="shared" si="5"/>
        <v>4.7073472223264705</v>
      </c>
      <c r="D15" s="11">
        <f t="shared" si="6"/>
        <v>0.65267616454073663</v>
      </c>
      <c r="E15" s="11">
        <f t="shared" si="7"/>
        <v>4.0546710577857343</v>
      </c>
      <c r="F15" s="12">
        <f t="shared" si="8"/>
        <v>-4.7073472223264705</v>
      </c>
      <c r="G15" s="10">
        <f t="shared" si="0"/>
        <v>-4.2615000315824032</v>
      </c>
      <c r="H15" s="10">
        <f t="shared" si="9"/>
        <v>-4.2615000315824441</v>
      </c>
      <c r="J15" s="24">
        <f t="shared" si="10"/>
        <v>-4.7073472223264705</v>
      </c>
      <c r="K15" s="10">
        <f t="shared" si="11"/>
        <v>-4.0886173704628677</v>
      </c>
      <c r="N15" s="3"/>
      <c r="O15" s="36"/>
      <c r="P15" s="36"/>
      <c r="Q15" s="7">
        <v>288.76</v>
      </c>
      <c r="R15" s="8">
        <v>-3</v>
      </c>
      <c r="S15" s="33">
        <f t="shared" si="1"/>
        <v>-1.0389250588724201E-2</v>
      </c>
      <c r="T15" s="8">
        <f t="shared" si="2"/>
        <v>-2.7158608640789494</v>
      </c>
      <c r="U15" s="8"/>
      <c r="V15" s="8">
        <f t="shared" si="12"/>
        <v>425.43879377759561</v>
      </c>
      <c r="W15" s="8">
        <f t="shared" si="3"/>
        <v>-4.0013595029835392</v>
      </c>
      <c r="X15" s="8"/>
      <c r="Y15" s="10"/>
    </row>
    <row r="16" spans="1:25" x14ac:dyDescent="0.25">
      <c r="A16" s="7">
        <v>11</v>
      </c>
      <c r="B16" s="11">
        <f t="shared" si="4"/>
        <v>57.117727627924339</v>
      </c>
      <c r="C16" s="11">
        <f t="shared" si="5"/>
        <v>4.7073472223264705</v>
      </c>
      <c r="D16" s="11">
        <f t="shared" si="6"/>
        <v>0.61212945396287932</v>
      </c>
      <c r="E16" s="11">
        <f t="shared" si="7"/>
        <v>4.0952177683635913</v>
      </c>
      <c r="F16" s="12">
        <f t="shared" si="8"/>
        <v>-4.7073472223264705</v>
      </c>
      <c r="G16" s="10">
        <f t="shared" si="0"/>
        <v>-4.2193069619627765</v>
      </c>
      <c r="H16" s="10">
        <f t="shared" si="9"/>
        <v>-4.2193069619628174</v>
      </c>
      <c r="J16" s="24">
        <f t="shared" si="10"/>
        <v>-4.7073472223264705</v>
      </c>
      <c r="K16" s="10">
        <f t="shared" si="11"/>
        <v>-4.0314055833868867</v>
      </c>
      <c r="Q16" s="7">
        <v>288.76</v>
      </c>
      <c r="R16" s="8">
        <v>-3</v>
      </c>
      <c r="S16" s="33">
        <f t="shared" si="1"/>
        <v>-1.0389250588724201E-2</v>
      </c>
      <c r="T16" s="8">
        <f t="shared" si="2"/>
        <v>-2.6889711525534157</v>
      </c>
      <c r="U16" s="8"/>
      <c r="V16" s="8">
        <f t="shared" si="12"/>
        <v>439.10667315535517</v>
      </c>
      <c r="W16" s="8">
        <f t="shared" si="3"/>
        <v>-4.0890191751227709</v>
      </c>
      <c r="X16" s="8"/>
      <c r="Y16" s="10"/>
    </row>
    <row r="17" spans="1:25" x14ac:dyDescent="0.25">
      <c r="A17" s="7">
        <v>12</v>
      </c>
      <c r="B17" s="11">
        <f t="shared" si="4"/>
        <v>52.981557681877113</v>
      </c>
      <c r="C17" s="11">
        <f t="shared" si="5"/>
        <v>4.7073472223264705</v>
      </c>
      <c r="D17" s="11">
        <f t="shared" si="6"/>
        <v>0.57117727627924342</v>
      </c>
      <c r="E17" s="11">
        <f t="shared" si="7"/>
        <v>4.136169946047227</v>
      </c>
      <c r="F17" s="12">
        <f t="shared" si="8"/>
        <v>-4.7073472223264705</v>
      </c>
      <c r="G17" s="10">
        <f t="shared" si="0"/>
        <v>-4.177531645507699</v>
      </c>
      <c r="H17" s="10">
        <f t="shared" si="9"/>
        <v>-4.1775316455077398</v>
      </c>
      <c r="J17" s="24">
        <f t="shared" si="10"/>
        <v>-4.7073472223264705</v>
      </c>
      <c r="K17" s="10">
        <f t="shared" si="11"/>
        <v>-3.9749943575480797</v>
      </c>
      <c r="Q17" s="7">
        <v>288.76</v>
      </c>
      <c r="R17" s="8">
        <v>-3</v>
      </c>
      <c r="S17" s="33">
        <f t="shared" si="1"/>
        <v>-1.0389250588724201E-2</v>
      </c>
      <c r="T17" s="8">
        <f t="shared" si="2"/>
        <v>-2.6623476757954609</v>
      </c>
      <c r="U17" s="8"/>
      <c r="V17" s="8">
        <f t="shared" si="12"/>
        <v>452.77455253311473</v>
      </c>
      <c r="W17" s="8">
        <f t="shared" si="3"/>
        <v>-4.1745507604788337</v>
      </c>
      <c r="X17" s="8"/>
      <c r="Y17" s="10"/>
    </row>
    <row r="18" spans="1:25" x14ac:dyDescent="0.25">
      <c r="A18" s="7">
        <v>13</v>
      </c>
      <c r="B18" s="11">
        <f t="shared" si="4"/>
        <v>48.804026036369414</v>
      </c>
      <c r="C18" s="11">
        <f t="shared" si="5"/>
        <v>4.7073472223264705</v>
      </c>
      <c r="D18" s="11">
        <f t="shared" si="6"/>
        <v>0.52981557681877112</v>
      </c>
      <c r="E18" s="11">
        <f t="shared" si="7"/>
        <v>4.177531645507699</v>
      </c>
      <c r="F18" s="12">
        <f t="shared" si="8"/>
        <v>-4.7073472223264705</v>
      </c>
      <c r="G18" s="10">
        <f t="shared" si="0"/>
        <v>-4.136169946047227</v>
      </c>
      <c r="H18" s="10">
        <f t="shared" si="9"/>
        <v>-4.136169946047267</v>
      </c>
      <c r="J18" s="24">
        <f>$B$3-1</f>
        <v>-5.7073472223264705</v>
      </c>
      <c r="K18" s="10">
        <f t="shared" si="11"/>
        <v>-4.75197996701589</v>
      </c>
      <c r="N18" s="1"/>
      <c r="Q18" s="7">
        <v>288.76</v>
      </c>
      <c r="R18" s="8">
        <v>-3</v>
      </c>
      <c r="S18" s="33">
        <f t="shared" si="1"/>
        <v>-1.0389250588724201E-2</v>
      </c>
      <c r="T18" s="8">
        <f t="shared" si="2"/>
        <v>-2.6359877978172879</v>
      </c>
      <c r="U18" s="8"/>
      <c r="V18" s="8">
        <f t="shared" si="12"/>
        <v>466.44243191087429</v>
      </c>
      <c r="W18" s="8">
        <f t="shared" si="3"/>
        <v>-4.2579878061410374</v>
      </c>
      <c r="X18" s="8"/>
      <c r="Y18" s="10"/>
    </row>
    <row r="19" spans="1:25" x14ac:dyDescent="0.25">
      <c r="A19" s="7">
        <v>14</v>
      </c>
      <c r="B19" s="11">
        <f t="shared" si="4"/>
        <v>44.584719074406635</v>
      </c>
      <c r="C19" s="11">
        <f t="shared" si="5"/>
        <v>4.7073472223264705</v>
      </c>
      <c r="D19" s="11">
        <f t="shared" si="6"/>
        <v>0.48804026036369413</v>
      </c>
      <c r="E19" s="11">
        <f t="shared" si="7"/>
        <v>4.2193069619627765</v>
      </c>
      <c r="F19" s="12">
        <f t="shared" si="8"/>
        <v>-4.7073472223264705</v>
      </c>
      <c r="G19" s="10">
        <f t="shared" si="0"/>
        <v>-4.0952177683635904</v>
      </c>
      <c r="H19" s="10">
        <f t="shared" si="9"/>
        <v>-4.0952177683636295</v>
      </c>
      <c r="J19" s="24">
        <f t="shared" si="10"/>
        <v>-4.7073472223264705</v>
      </c>
      <c r="K19" s="10">
        <f t="shared" si="11"/>
        <v>-3.864528937504931</v>
      </c>
      <c r="N19" s="1"/>
      <c r="Q19" s="7">
        <v>288.76</v>
      </c>
      <c r="R19" s="8">
        <v>-3</v>
      </c>
      <c r="S19" s="33">
        <f t="shared" si="1"/>
        <v>-1.0389250588724201E-2</v>
      </c>
      <c r="T19" s="8">
        <f t="shared" si="2"/>
        <v>-2.6098889087299879</v>
      </c>
      <c r="U19" s="8"/>
      <c r="V19" s="8">
        <f t="shared" si="12"/>
        <v>480.11031128863385</v>
      </c>
      <c r="W19" s="8">
        <f t="shared" si="3"/>
        <v>-4.3393634035154021</v>
      </c>
      <c r="X19" s="8"/>
      <c r="Y19" s="10"/>
    </row>
    <row r="20" spans="1:25" x14ac:dyDescent="0.25">
      <c r="A20" s="7">
        <v>15</v>
      </c>
      <c r="B20" s="11">
        <f t="shared" si="4"/>
        <v>40.323219042824235</v>
      </c>
      <c r="C20" s="11">
        <f t="shared" si="5"/>
        <v>4.7073472223264705</v>
      </c>
      <c r="D20" s="11">
        <f t="shared" si="6"/>
        <v>0.44584719074406637</v>
      </c>
      <c r="E20" s="11">
        <f t="shared" si="7"/>
        <v>4.2615000315824041</v>
      </c>
      <c r="F20" s="12">
        <f t="shared" si="8"/>
        <v>-4.7073472223264705</v>
      </c>
      <c r="G20" s="10">
        <f t="shared" si="0"/>
        <v>-4.0546710577857343</v>
      </c>
      <c r="H20" s="10">
        <f t="shared" si="9"/>
        <v>-4.0546710577857734</v>
      </c>
      <c r="J20" s="24">
        <f t="shared" si="10"/>
        <v>-4.7073472223264705</v>
      </c>
      <c r="K20" s="10">
        <f t="shared" si="11"/>
        <v>-3.8104528069482426</v>
      </c>
      <c r="N20" s="1"/>
      <c r="Q20" s="7">
        <v>288.76</v>
      </c>
      <c r="R20" s="8">
        <v>-3</v>
      </c>
      <c r="S20" s="33">
        <f t="shared" si="1"/>
        <v>-1.0389250588724201E-2</v>
      </c>
      <c r="T20" s="8">
        <f t="shared" si="2"/>
        <v>-2.5840484244851369</v>
      </c>
      <c r="U20" s="8"/>
      <c r="V20" s="8">
        <f t="shared" si="12"/>
        <v>493.77819066639341</v>
      </c>
      <c r="W20" s="8">
        <f t="shared" si="3"/>
        <v>-4.4187101940594804</v>
      </c>
      <c r="X20" s="8"/>
      <c r="Y20" s="10"/>
    </row>
    <row r="21" spans="1:25" x14ac:dyDescent="0.25">
      <c r="A21" s="7">
        <v>16</v>
      </c>
      <c r="B21" s="11">
        <f t="shared" si="4"/>
        <v>36.019104010926007</v>
      </c>
      <c r="C21" s="11">
        <f t="shared" si="5"/>
        <v>4.7073472223264705</v>
      </c>
      <c r="D21" s="11">
        <f t="shared" si="6"/>
        <v>0.40323219042824238</v>
      </c>
      <c r="E21" s="11">
        <f t="shared" si="7"/>
        <v>4.3041150318982284</v>
      </c>
      <c r="F21" s="12">
        <f t="shared" si="8"/>
        <v>-4.7073472223264705</v>
      </c>
      <c r="G21" s="10">
        <f t="shared" si="0"/>
        <v>-4.0145257997878545</v>
      </c>
      <c r="H21" s="10">
        <f t="shared" si="9"/>
        <v>-4.0145257997878927</v>
      </c>
      <c r="J21" s="24">
        <f t="shared" si="10"/>
        <v>-4.7073472223264705</v>
      </c>
      <c r="K21" s="10">
        <f t="shared" si="11"/>
        <v>-3.7571333605678845</v>
      </c>
      <c r="N21" s="1"/>
      <c r="Q21" s="7">
        <v>288.76</v>
      </c>
      <c r="R21" s="8">
        <v>-3</v>
      </c>
      <c r="S21" s="33">
        <f t="shared" si="1"/>
        <v>-1.0389250588724201E-2</v>
      </c>
      <c r="T21" s="8">
        <f t="shared" si="2"/>
        <v>-2.558463786618947</v>
      </c>
      <c r="U21" s="8"/>
      <c r="V21" s="8">
        <f t="shared" si="12"/>
        <v>507.44607004415298</v>
      </c>
      <c r="W21" s="8">
        <f t="shared" si="3"/>
        <v>-4.4960603749482857</v>
      </c>
      <c r="X21" s="8"/>
      <c r="Y21" s="10"/>
    </row>
    <row r="22" spans="1:25" x14ac:dyDescent="0.25">
      <c r="A22" s="7">
        <v>17</v>
      </c>
      <c r="B22" s="11">
        <f t="shared" si="4"/>
        <v>31.671947828708795</v>
      </c>
      <c r="C22" s="11">
        <f t="shared" si="5"/>
        <v>4.7073472223264705</v>
      </c>
      <c r="D22" s="11">
        <f t="shared" si="6"/>
        <v>0.36019104010926006</v>
      </c>
      <c r="E22" s="11">
        <f t="shared" si="7"/>
        <v>4.3471561822172102</v>
      </c>
      <c r="F22" s="12">
        <f t="shared" si="8"/>
        <v>-4.7073472223264705</v>
      </c>
      <c r="G22" s="10">
        <f t="shared" si="0"/>
        <v>-3.9747780195919349</v>
      </c>
      <c r="H22" s="10">
        <f t="shared" si="9"/>
        <v>-3.9747780195919731</v>
      </c>
      <c r="J22" s="24">
        <f t="shared" si="10"/>
        <v>-4.7073472223264705</v>
      </c>
      <c r="K22" s="10">
        <f t="shared" si="11"/>
        <v>-3.7045600101258156</v>
      </c>
      <c r="N22" s="1"/>
      <c r="Q22" s="7">
        <v>288.76</v>
      </c>
      <c r="R22" s="8">
        <v>-3</v>
      </c>
      <c r="S22" s="33">
        <f t="shared" si="1"/>
        <v>-1.0389250588724201E-2</v>
      </c>
      <c r="T22" s="8">
        <f t="shared" si="2"/>
        <v>-2.533132461998957</v>
      </c>
      <c r="U22" s="8"/>
      <c r="V22" s="8">
        <f t="shared" si="12"/>
        <v>521.11394942191259</v>
      </c>
      <c r="W22" s="8">
        <f t="shared" si="3"/>
        <v>-4.5714457046721479</v>
      </c>
      <c r="X22" s="8"/>
      <c r="Y22" s="10"/>
    </row>
    <row r="23" spans="1:25" x14ac:dyDescent="0.25">
      <c r="A23" s="7">
        <v>18</v>
      </c>
      <c r="B23" s="11">
        <f t="shared" si="4"/>
        <v>27.281320084669414</v>
      </c>
      <c r="C23" s="11">
        <f t="shared" si="5"/>
        <v>4.7073472223264705</v>
      </c>
      <c r="D23" s="11">
        <f t="shared" si="6"/>
        <v>0.31671947828708796</v>
      </c>
      <c r="E23" s="11">
        <f t="shared" si="7"/>
        <v>4.3906277440393824</v>
      </c>
      <c r="F23" s="12">
        <f t="shared" si="8"/>
        <v>-4.7073472223264705</v>
      </c>
      <c r="G23" s="10">
        <f t="shared" si="0"/>
        <v>-3.9354237817741931</v>
      </c>
      <c r="H23" s="10">
        <f t="shared" si="9"/>
        <v>-3.9354237817742308</v>
      </c>
      <c r="J23" s="24">
        <f t="shared" si="10"/>
        <v>-4.7073472223264705</v>
      </c>
      <c r="K23" s="10">
        <f t="shared" si="11"/>
        <v>-3.6527223155445996</v>
      </c>
      <c r="N23" s="1"/>
      <c r="Q23" s="7">
        <v>288.76</v>
      </c>
      <c r="R23" s="8">
        <v>-3</v>
      </c>
      <c r="S23" s="33">
        <f t="shared" si="1"/>
        <v>-1.0389250588724201E-2</v>
      </c>
      <c r="T23" s="8">
        <f t="shared" si="2"/>
        <v>-2.5080519425732248</v>
      </c>
      <c r="U23" s="8"/>
      <c r="V23" s="8">
        <f t="shared" si="12"/>
        <v>534.78182879967221</v>
      </c>
      <c r="W23" s="8">
        <f t="shared" si="3"/>
        <v>-4.6448975085672517</v>
      </c>
      <c r="X23" s="8"/>
      <c r="Y23" s="10"/>
    </row>
    <row r="24" spans="1:25" x14ac:dyDescent="0.25">
      <c r="A24" s="7">
        <v>19</v>
      </c>
      <c r="B24" s="11">
        <f t="shared" si="4"/>
        <v>22.846786063189636</v>
      </c>
      <c r="C24" s="11">
        <f t="shared" si="5"/>
        <v>4.7073472223264705</v>
      </c>
      <c r="D24" s="11">
        <f t="shared" si="6"/>
        <v>0.27281320084669414</v>
      </c>
      <c r="E24" s="11">
        <f t="shared" si="7"/>
        <v>4.4345340214797764</v>
      </c>
      <c r="F24" s="12">
        <f t="shared" si="8"/>
        <v>-4.7073472223264705</v>
      </c>
      <c r="G24" s="10">
        <f t="shared" si="0"/>
        <v>-3.8964591898754395</v>
      </c>
      <c r="H24" s="10">
        <f t="shared" si="9"/>
        <v>-3.8964591898754768</v>
      </c>
      <c r="J24" s="24">
        <f t="shared" si="10"/>
        <v>-4.7073472223264705</v>
      </c>
      <c r="K24" s="10">
        <f t="shared" si="11"/>
        <v>-3.6016099828341992</v>
      </c>
      <c r="N24" s="1"/>
      <c r="Q24" s="7">
        <v>288.76</v>
      </c>
      <c r="R24" s="8">
        <v>-3</v>
      </c>
      <c r="S24" s="33">
        <f t="shared" si="1"/>
        <v>-1.0389250588724201E-2</v>
      </c>
      <c r="T24" s="8">
        <f t="shared" si="2"/>
        <v>-2.4832197451220055</v>
      </c>
      <c r="U24" s="8"/>
      <c r="V24" s="8">
        <f t="shared" si="12"/>
        <v>548.44970817743183</v>
      </c>
      <c r="W24" s="8">
        <f t="shared" si="3"/>
        <v>-4.7164466842796804</v>
      </c>
      <c r="X24" s="8"/>
      <c r="Y24" s="10"/>
    </row>
    <row r="25" spans="1:25" x14ac:dyDescent="0.25">
      <c r="A25" s="7">
        <v>20</v>
      </c>
      <c r="B25" s="11">
        <f t="shared" si="4"/>
        <v>18.367906701495063</v>
      </c>
      <c r="C25" s="11">
        <f t="shared" si="5"/>
        <v>4.7073472223264705</v>
      </c>
      <c r="D25" s="11">
        <f t="shared" si="6"/>
        <v>0.22846786063189636</v>
      </c>
      <c r="E25" s="11">
        <f t="shared" si="7"/>
        <v>4.4788793616945739</v>
      </c>
      <c r="F25" s="12">
        <f t="shared" si="8"/>
        <v>-4.7073472223264705</v>
      </c>
      <c r="G25" s="10">
        <f t="shared" si="0"/>
        <v>-3.8578803860152862</v>
      </c>
      <c r="H25" s="10">
        <f t="shared" si="9"/>
        <v>-3.8578803860153235</v>
      </c>
      <c r="J25" s="24">
        <f t="shared" si="10"/>
        <v>-4.7073472223264705</v>
      </c>
      <c r="K25" s="10">
        <f t="shared" si="11"/>
        <v>-3.5512128620477883</v>
      </c>
      <c r="N25" s="1"/>
      <c r="Q25" s="7">
        <v>288.76</v>
      </c>
      <c r="R25" s="8">
        <v>-3</v>
      </c>
      <c r="S25" s="33">
        <f t="shared" si="1"/>
        <v>-1.0389250588724201E-2</v>
      </c>
      <c r="T25" s="8">
        <f t="shared" si="2"/>
        <v>-2.4586334110118861</v>
      </c>
      <c r="U25" s="8"/>
      <c r="V25" s="8">
        <f t="shared" si="12"/>
        <v>562.11758755519145</v>
      </c>
      <c r="W25" s="8">
        <f t="shared" si="3"/>
        <v>-4.7861237071637106</v>
      </c>
      <c r="X25" s="8"/>
      <c r="Y25" s="10"/>
    </row>
    <row r="26" spans="1:25" x14ac:dyDescent="0.25">
      <c r="A26" s="7">
        <v>21</v>
      </c>
      <c r="B26" s="11">
        <f t="shared" si="4"/>
        <v>13.844238546183544</v>
      </c>
      <c r="C26" s="11">
        <f t="shared" si="5"/>
        <v>4.7073472223264705</v>
      </c>
      <c r="D26" s="11">
        <f t="shared" si="6"/>
        <v>0.18367906701495063</v>
      </c>
      <c r="E26" s="11">
        <f t="shared" si="7"/>
        <v>4.5236681553115199</v>
      </c>
      <c r="F26" s="12">
        <f t="shared" si="8"/>
        <v>-4.7073472223264705</v>
      </c>
      <c r="G26" s="10">
        <f t="shared" si="0"/>
        <v>-3.8196835505101845</v>
      </c>
      <c r="H26" s="10">
        <f t="shared" si="9"/>
        <v>-3.8196835505102213</v>
      </c>
      <c r="J26" s="24">
        <f t="shared" si="10"/>
        <v>-4.7073472223264705</v>
      </c>
      <c r="K26" s="10">
        <f t="shared" si="11"/>
        <v>-3.5015209452661593</v>
      </c>
      <c r="N26" s="1"/>
      <c r="Q26" s="7">
        <v>288.76</v>
      </c>
      <c r="R26" s="8">
        <v>-3</v>
      </c>
      <c r="S26" s="33">
        <f t="shared" si="1"/>
        <v>-1.0389250588724201E-2</v>
      </c>
      <c r="T26" s="8">
        <f t="shared" si="2"/>
        <v>-2.434290505952363</v>
      </c>
      <c r="U26" s="8"/>
      <c r="V26" s="8">
        <f t="shared" si="12"/>
        <v>575.78546693295107</v>
      </c>
      <c r="W26" s="8">
        <f t="shared" si="3"/>
        <v>-4.8539586356151512</v>
      </c>
      <c r="X26" s="8"/>
      <c r="Y26" s="10"/>
    </row>
    <row r="27" spans="1:25" x14ac:dyDescent="0.25">
      <c r="A27" s="7">
        <v>22</v>
      </c>
      <c r="B27" s="11">
        <f t="shared" si="4"/>
        <v>9.2753337093189074</v>
      </c>
      <c r="C27" s="11">
        <f t="shared" si="5"/>
        <v>4.7073472223264705</v>
      </c>
      <c r="D27" s="11">
        <f t="shared" si="6"/>
        <v>0.13844238546183543</v>
      </c>
      <c r="E27" s="11">
        <f t="shared" si="7"/>
        <v>4.5689048368646352</v>
      </c>
      <c r="F27" s="12">
        <f t="shared" si="8"/>
        <v>-4.7073472223264705</v>
      </c>
      <c r="G27" s="10">
        <f t="shared" si="0"/>
        <v>-3.7818649014952315</v>
      </c>
      <c r="H27" s="10">
        <f t="shared" si="9"/>
        <v>-3.7818649014952679</v>
      </c>
      <c r="J27" s="24">
        <f t="shared" si="10"/>
        <v>-4.7073472223264705</v>
      </c>
      <c r="K27" s="10">
        <f t="shared" si="11"/>
        <v>-3.4525243646103436</v>
      </c>
      <c r="N27" s="1"/>
      <c r="Q27" s="7">
        <v>288.76</v>
      </c>
      <c r="R27" s="8">
        <v>-3</v>
      </c>
      <c r="S27" s="33">
        <f t="shared" si="1"/>
        <v>-1.0389250588724201E-2</v>
      </c>
      <c r="T27" s="8">
        <f t="shared" si="2"/>
        <v>-2.4101886197548144</v>
      </c>
      <c r="U27" s="8"/>
      <c r="V27" s="8">
        <f t="shared" si="12"/>
        <v>589.45334631071069</v>
      </c>
      <c r="W27" s="8">
        <f t="shared" si="3"/>
        <v>-4.9199811163404501</v>
      </c>
      <c r="X27" s="8"/>
      <c r="Y27" s="10"/>
    </row>
    <row r="28" spans="1:25" x14ac:dyDescent="0.25">
      <c r="A28" s="7">
        <v>23</v>
      </c>
      <c r="B28" s="11">
        <f t="shared" si="4"/>
        <v>4.6607398240856259</v>
      </c>
      <c r="C28" s="11">
        <f t="shared" si="5"/>
        <v>4.7073472223264705</v>
      </c>
      <c r="D28" s="11">
        <f t="shared" si="6"/>
        <v>9.2753337093189073E-2</v>
      </c>
      <c r="E28" s="11">
        <f t="shared" si="7"/>
        <v>4.6145938852332815</v>
      </c>
      <c r="F28" s="12">
        <f t="shared" si="8"/>
        <v>-4.7073472223264705</v>
      </c>
      <c r="G28" s="10">
        <f t="shared" si="0"/>
        <v>-3.7444206945497349</v>
      </c>
      <c r="H28" s="10">
        <f t="shared" si="9"/>
        <v>-3.7444206945497709</v>
      </c>
      <c r="J28" s="24">
        <f t="shared" si="10"/>
        <v>-4.7073472223264705</v>
      </c>
      <c r="K28" s="10">
        <f t="shared" si="11"/>
        <v>-3.4042133902820324</v>
      </c>
      <c r="N28" s="1"/>
      <c r="Q28" s="7">
        <v>288.76</v>
      </c>
      <c r="R28" s="8">
        <v>-3</v>
      </c>
      <c r="S28" s="33">
        <f t="shared" si="1"/>
        <v>-1.0389250588724201E-2</v>
      </c>
      <c r="T28" s="8">
        <f t="shared" si="2"/>
        <v>-2.3863253660938759</v>
      </c>
      <c r="U28" s="8"/>
      <c r="V28" s="8">
        <f t="shared" si="12"/>
        <v>603.1212256884703</v>
      </c>
      <c r="W28" s="8">
        <f t="shared" si="3"/>
        <v>-4.9842203895623571</v>
      </c>
      <c r="X28" s="8"/>
      <c r="Y28" s="10"/>
    </row>
    <row r="29" spans="1:25" x14ac:dyDescent="0.25">
      <c r="A29" s="7">
        <v>24</v>
      </c>
      <c r="B29" s="11">
        <f t="shared" si="4"/>
        <v>1.1546319456101628E-14</v>
      </c>
      <c r="C29" s="11">
        <f t="shared" si="5"/>
        <v>4.7073472223264705</v>
      </c>
      <c r="D29" s="11">
        <f t="shared" si="6"/>
        <v>4.660739824085626E-2</v>
      </c>
      <c r="E29" s="11">
        <f t="shared" si="7"/>
        <v>4.6607398240856144</v>
      </c>
      <c r="F29" s="12">
        <f t="shared" si="8"/>
        <v>-4.7073472223264705</v>
      </c>
      <c r="G29" s="28">
        <f t="shared" si="0"/>
        <v>-3.7073472223264692</v>
      </c>
      <c r="H29" s="29">
        <f t="shared" si="9"/>
        <v>-3.7073472223265047</v>
      </c>
      <c r="J29" s="24">
        <f t="shared" si="10"/>
        <v>-4.7073472223264705</v>
      </c>
      <c r="K29" s="28">
        <f t="shared" si="11"/>
        <v>-3.3565784286314218</v>
      </c>
      <c r="N29" s="1"/>
      <c r="Q29" s="7">
        <v>288.76</v>
      </c>
      <c r="R29" s="8">
        <v>-3</v>
      </c>
      <c r="S29" s="33">
        <f t="shared" si="1"/>
        <v>-1.0389250588724201E-2</v>
      </c>
      <c r="T29" s="27">
        <f t="shared" si="2"/>
        <v>-2.3626983822711636</v>
      </c>
      <c r="U29" s="8"/>
      <c r="V29" s="8">
        <f t="shared" si="12"/>
        <v>616.78910506622992</v>
      </c>
      <c r="W29" s="27">
        <f t="shared" si="3"/>
        <v>-5.0467052941628348</v>
      </c>
      <c r="X29" s="8"/>
      <c r="Y29" s="10"/>
    </row>
    <row r="30" spans="1:25" ht="15.75" thickBot="1" x14ac:dyDescent="0.3">
      <c r="A30" s="13"/>
      <c r="B30" s="14"/>
      <c r="C30" s="14"/>
      <c r="D30" s="14"/>
      <c r="E30" s="14"/>
      <c r="F30" s="14"/>
      <c r="G30" s="15">
        <f>SUM(G5:G29)</f>
        <v>2.6201263381153694E-14</v>
      </c>
      <c r="H30" s="15">
        <f>SUM(H5:H29)</f>
        <v>-9.4058094646243262E-13</v>
      </c>
      <c r="J30" s="13"/>
      <c r="K30" s="15">
        <f>SUM(K5:K29)</f>
        <v>5.2806199213328853E-6</v>
      </c>
      <c r="N30" s="1"/>
      <c r="Q30" s="7"/>
      <c r="R30" s="8"/>
      <c r="S30" s="8"/>
      <c r="T30" s="18">
        <f>SUM(T5:T29)</f>
        <v>36.269838227116466</v>
      </c>
      <c r="U30" s="8"/>
      <c r="V30" s="8"/>
      <c r="W30" s="34">
        <f>SUM(W5:W29)</f>
        <v>-3.6269838219027406E-5</v>
      </c>
      <c r="X30" s="8"/>
      <c r="Y30" s="10"/>
    </row>
    <row r="31" spans="1:25" ht="15.75" thickBot="1" x14ac:dyDescent="0.3">
      <c r="Q31" s="13"/>
      <c r="R31" s="14"/>
      <c r="S31" s="14"/>
      <c r="T31" s="35" t="s">
        <v>16</v>
      </c>
      <c r="U31" s="14"/>
      <c r="V31" s="14"/>
      <c r="W31" s="14"/>
      <c r="X31" s="14"/>
      <c r="Y31" s="26"/>
    </row>
    <row r="32" spans="1:25" x14ac:dyDescent="0.25">
      <c r="O32" s="37"/>
      <c r="P3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Windows-felhasználó</cp:lastModifiedBy>
  <dcterms:created xsi:type="dcterms:W3CDTF">2018-09-18T03:08:46Z</dcterms:created>
  <dcterms:modified xsi:type="dcterms:W3CDTF">2019-02-12T08:43:01Z</dcterms:modified>
</cp:coreProperties>
</file>